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fijan\Desktop\J236_20\"/>
    </mc:Choice>
  </mc:AlternateContent>
  <bookViews>
    <workbookView xWindow="0" yWindow="0" windowWidth="28800" windowHeight="12030" activeTab="1"/>
  </bookViews>
  <sheets>
    <sheet name="OPĆI UVJETI" sheetId="2" r:id="rId1"/>
    <sheet name="Zgrada prodajnog ureda" sheetId="1" r:id="rId2"/>
  </sheets>
  <definedNames>
    <definedName name="_xlnm.Print_Area" localSheetId="0">'OPĆI UVJETI'!$A$1:$F$39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2" i="1" l="1"/>
  <c r="D14" i="1"/>
  <c r="D30" i="1"/>
  <c r="D29" i="1"/>
  <c r="F30" i="1"/>
  <c r="F29" i="1"/>
  <c r="D54" i="1"/>
  <c r="F54" i="1" s="1"/>
  <c r="D52" i="1"/>
  <c r="D51" i="1"/>
  <c r="D53" i="1"/>
  <c r="F53" i="1"/>
  <c r="F52" i="1"/>
  <c r="F51" i="1"/>
  <c r="D60" i="1"/>
  <c r="F60" i="1"/>
  <c r="D56" i="1"/>
  <c r="D18" i="1"/>
  <c r="F18" i="1" s="1"/>
  <c r="D10" i="1"/>
  <c r="F40" i="1" l="1"/>
  <c r="F36" i="1"/>
  <c r="F56" i="1"/>
  <c r="F64" i="1" s="1"/>
  <c r="F32" i="1" l="1"/>
  <c r="F44" i="1" s="1"/>
  <c r="F14" i="1" l="1"/>
  <c r="F10" i="1" l="1"/>
  <c r="F22" i="1" l="1"/>
  <c r="F66" i="1" l="1"/>
  <c r="F67" i="1" s="1"/>
  <c r="F68" i="1" s="1"/>
</calcChain>
</file>

<file path=xl/sharedStrings.xml><?xml version="1.0" encoding="utf-8"?>
<sst xmlns="http://schemas.openxmlformats.org/spreadsheetml/2006/main" count="85" uniqueCount="70">
  <si>
    <t>Redni broj</t>
  </si>
  <si>
    <t>O p i s   r a d o v a</t>
  </si>
  <si>
    <t>Jedinica mjere</t>
  </si>
  <si>
    <t>Količina radova</t>
  </si>
  <si>
    <t>Jedinična cijena</t>
  </si>
  <si>
    <t>Ukupna cijena (kn)</t>
  </si>
  <si>
    <t>1.</t>
  </si>
  <si>
    <t>1.1.</t>
  </si>
  <si>
    <t>1.1.1.</t>
  </si>
  <si>
    <t>Radna skela</t>
  </si>
  <si>
    <t>m2</t>
  </si>
  <si>
    <t>1.2.</t>
  </si>
  <si>
    <t>1.3.</t>
  </si>
  <si>
    <t>1.2.1.</t>
  </si>
  <si>
    <t>kom</t>
  </si>
  <si>
    <t>1.3.1.</t>
  </si>
  <si>
    <t xml:space="preserve"> </t>
  </si>
  <si>
    <t>Obračun po m2 projekcije skele na pročelje od oslonca do zadnje radne plohe.</t>
  </si>
  <si>
    <t>1.1.2.</t>
  </si>
  <si>
    <t>Pripremni radovi / demontaže - montaže</t>
  </si>
  <si>
    <t>1.1.3.</t>
  </si>
  <si>
    <t>Pripremni radovi / demontaže - montaže UKUPNO</t>
  </si>
  <si>
    <t>1.2.2.</t>
  </si>
  <si>
    <t>Izolaterski radovi</t>
  </si>
  <si>
    <t>Izolacija ravnog krova</t>
  </si>
  <si>
    <t>Izolaterski radovi UKUPNO</t>
  </si>
  <si>
    <t>Limarski radovi</t>
  </si>
  <si>
    <t>Opšav kaširanim limom</t>
  </si>
  <si>
    <t>Limarski radovi UKUPNO</t>
  </si>
  <si>
    <t>Obračun po ugrađenom komadu.</t>
  </si>
  <si>
    <t>Tipska krovna odzraka</t>
  </si>
  <si>
    <t xml:space="preserve">Nabava, doprema i ugradnja tipskog krovnog odzračnika sa manžetnom od PVC krovne membrane. Promjer odzračnika 75mm. Komplet sa svim potrebnim radovima na montaži i zavarivanjem krovne membrane na manžetnu. </t>
  </si>
  <si>
    <t>1.2.3.</t>
  </si>
  <si>
    <t>25% PDV-a</t>
  </si>
  <si>
    <t>NP ZAGREB ISTOK</t>
  </si>
  <si>
    <t>Zgrada prodajnog ureda</t>
  </si>
  <si>
    <t>Čišćenje krovne površine prodajnog ureda</t>
  </si>
  <si>
    <t>Obračun po m2 tlorisne površine krova</t>
  </si>
  <si>
    <t xml:space="preserve">Čišćenje pokrova, oluka i opšava do potpuno čiste površine (prljavština, mahovina, gljivice, oksidacija i sl.). </t>
  </si>
  <si>
    <t>Obračun po m2 očišćene površine</t>
  </si>
  <si>
    <t>Čišćenje površine pročelja i površine stakla</t>
  </si>
  <si>
    <t xml:space="preserve">Doprema, montaža, uporaba, demontaža i otprema radne skele po opsegu zgrade za potrebe radova na sanaciji krova i nadstrešnice . Radna skela  širine do 1m, visine zadnje radne plohe 4,0 m. Prilikom montaže radne skele istu montirati na način da se omogući nesmetan i siguran ulaz u prodajni ured od strane djelatnika i kupaca. </t>
  </si>
  <si>
    <t>Čišćenje površine pročelja na mjestu spoja nadstrešnice i pročelja, i površine stakla nadstrešnice na mjestu spoja nadstrešnice i pročelja,  od sloja mahovine i gljivica na području koje će pokriti opšavni lim.</t>
  </si>
  <si>
    <t>Zgrada prodajnog ureda UKUPNO</t>
  </si>
  <si>
    <t>Zgrada prodajnog ureda SVEUKUPNO</t>
  </si>
  <si>
    <t>Opšav ruba trapezno profiliranog lima</t>
  </si>
  <si>
    <t>Nabava, izrada, doprema i montaža opšava ruba trapezno profiliranog lima ( uz utopljeni oluk ) od pocinčanog plastificiranog lima debljine 0,75mm. Razvijena širina 14cm. Komplet sa svim radom i montažnim materijalom.</t>
  </si>
  <si>
    <t>Obračun po m2 razvijene površine</t>
  </si>
  <si>
    <t>1.3.2.</t>
  </si>
  <si>
    <t>1.3.3.</t>
  </si>
  <si>
    <t>Opšav spoja pročelje - nadstrešnica</t>
  </si>
  <si>
    <t>Nabava, izrada, doprema i montaža opšava nadstrešnice od pocinčanog plastificiranog lima debljine 0,75mm u boji pročelja. Razvijena širina 50cm. Komplet sa svim radom, montažnim materijalom i brtvljenjem spoja pročelje – lim i staklo – lim trajnoelastičnim UV i temperaturno otpornim kitom.</t>
  </si>
  <si>
    <t>Obračun po m2 opšava razl. razvijene širine.</t>
  </si>
  <si>
    <t xml:space="preserve">Nabava, doprema, izrada i montaža opšava krova kaširanim limom. Lim pocinčani debljine 1,8mm jednostrano kaširan PVC izolacijskom folijom radi zavarivanja PVC krovne membrane na njega. Pričvršćenje za podlogu mehanički odgovarajućim vicima koji se potom prekrivaju PVC krovnom membranom zavarivanjem. Komplet sa brtvljenjem spoja novi opšav - postojeći opšav trajnoelastičnim temperaturno i UV stabilnim kitom. </t>
  </si>
  <si>
    <t>dno oluka razvijena širina 40cm</t>
  </si>
  <si>
    <t>rub krova razvijena širina 40cm i više</t>
  </si>
  <si>
    <t>rub pokrova uz oluk razvijena širina 15cm</t>
  </si>
  <si>
    <t xml:space="preserve">rub krova uz oluk razvijena širina 30cm </t>
  </si>
  <si>
    <t>Tipski krovni odvod</t>
  </si>
  <si>
    <t>Nabava, doprema i ugradnja tipskog krovnog odvoda sa manžetnom od PVC krovne membrane ( L oblik ). Promjer odvoda 90mm, dužina 40cm, izljev uz dno oluka. Komplet sa svim potrebnim radovima na montaži istog (proturanjem kroz postojeći odvod promjera 100mm) i zavarivanjem krovne membrane na manžetnu krovnog odvoda, te vodonepropusnim brtvljenjem prostora između novog i postojećeg odvoda.</t>
  </si>
  <si>
    <t>Ploče kamene vune</t>
  </si>
  <si>
    <r>
      <t xml:space="preserve">Nabava, doprema, rezanje i postavljanje tvrdih ploča od kamene vune debljine 70mm između bregova trapezno profiliranog lima i ploča debljine 40mm na prethodno položene ploče. Ploče debljine d=40 i 70mm,   razred reakcije na požar A1 prema HRN EN 13501-1, faktor otpora difuzije vodne pare </t>
    </r>
    <r>
      <rPr>
        <sz val="11"/>
        <color theme="1"/>
        <rFont val="Calibri"/>
        <family val="2"/>
        <charset val="238"/>
      </rPr>
      <t>μ</t>
    </r>
    <r>
      <rPr>
        <sz val="9.9"/>
        <color theme="1"/>
        <rFont val="Calibri"/>
        <family val="2"/>
        <charset val="238"/>
      </rPr>
      <t>=1 prema HRN EN 12086.</t>
    </r>
  </si>
  <si>
    <t>Obračun po m2 položenih ploča razl. debljine</t>
  </si>
  <si>
    <r>
      <t xml:space="preserve">d=40cm, toplinska provodljivost </t>
    </r>
    <r>
      <rPr>
        <sz val="11"/>
        <color theme="1"/>
        <rFont val="Calibri"/>
        <family val="2"/>
        <charset val="238"/>
      </rPr>
      <t>λ</t>
    </r>
    <r>
      <rPr>
        <sz val="9.9"/>
        <color theme="1"/>
        <rFont val="Calibri"/>
        <family val="2"/>
        <charset val="238"/>
      </rPr>
      <t>=0,038W/mK</t>
    </r>
  </si>
  <si>
    <r>
      <t xml:space="preserve">d=70cm, toplinska provodljivost </t>
    </r>
    <r>
      <rPr>
        <sz val="11"/>
        <color theme="1"/>
        <rFont val="Calibri"/>
        <family val="2"/>
        <charset val="238"/>
      </rPr>
      <t>λ</t>
    </r>
    <r>
      <rPr>
        <sz val="9.9"/>
        <color theme="1"/>
        <rFont val="Calibri"/>
        <family val="2"/>
        <charset val="238"/>
      </rPr>
      <t>=0,036W/mK</t>
    </r>
  </si>
  <si>
    <t>Dobava materijala, doprema te izrada hidroizolacije ravnog krova iz sintetičke folije na bazi mekog PVC-a, armirane poliesterskom mrežicom, UV stabilnom, debljine 1,5mm. Trake se polažu na prethodno položeni sloj geotekstil+parna brana+ploče kamene vune+geotekstil  u sustavu mehaničkog učvršćenja i zavarivanja za opšavne kaširane limove. Mehaničko pričvršćenje izvodi se nehrđajućim vijcima s širokom podložnom pločicom, u skladu s proračunom proizvođača hidroizolacije. Predvidivo 3-5 kom/m². Spojevi se obrađuju zavarivanjem vrućim zrakom sa širinom vara od 4cm i preklopom traka od 10cm. Obračun komplet sa 2xgeotekstil 300g/m2, AL-PE visokootporna parna brana 0,2mm, 100g/m2 SD 200m.</t>
  </si>
  <si>
    <t>Obračun po m2 izolirane razvijene površine</t>
  </si>
  <si>
    <t>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U cijeni stavaka su i troškovi privremene regulacije prometa.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regulaciju prometa, odnosno ishođenje suglasnosti za izvođenje radova, obzirom da se radovi izvode na otoku koji je neposredno uz dva prolazna traka.
Trošak postavljanja i uklanjanja privremene regulacija prometa tijekom garantnog perioda snosi Izvođač.</t>
  </si>
  <si>
    <t>Sanacija krova na prodajnom uredu NP Zagreb Istok 
Opći uvjeti</t>
  </si>
  <si>
    <t>Ponuditelj:</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</si>
</sst>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sz val="11"/>
      <color theme="1"/>
      <name val="Calibri"/>
      <family val="2"/>
      <charset val="238"/>
    </font>
    <font>
      <sz val="13"/>
      <color theme="1"/>
      <name val="Calibri"/>
      <family val="2"/>
      <charset val="238"/>
      <scheme val="minor"/>
    </font>
    <font>
      <sz val="9.9"/>
      <color theme="1"/>
      <name val="Calibri"/>
      <family val="2"/>
      <charset val="238"/>
    </font>
    <font>
      <b/>
      <sz val="12"/>
      <color theme="1"/>
      <name val="Calibri"/>
      <family val="2"/>
      <charset val="238"/>
      <scheme val="minor"/>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19">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diagonal/>
    </border>
    <border>
      <left/>
      <right style="thin">
        <color auto="1"/>
      </right>
      <top/>
      <bottom/>
      <diagonal/>
    </border>
    <border>
      <left/>
      <right/>
      <top/>
      <bottom style="thin">
        <color indexed="64"/>
      </bottom>
      <diagonal/>
    </border>
  </borders>
  <cellStyleXfs count="1">
    <xf numFmtId="0" fontId="0" fillId="0" borderId="0"/>
  </cellStyleXfs>
  <cellXfs count="63">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2" borderId="3" xfId="0"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0" fillId="3" borderId="3" xfId="0" applyFill="1" applyBorder="1"/>
    <xf numFmtId="0" fontId="1" fillId="3" borderId="3" xfId="0" applyFont="1" applyFill="1" applyBorder="1" applyAlignment="1">
      <alignment horizontal="center" vertical="center"/>
    </xf>
    <xf numFmtId="0" fontId="1" fillId="3" borderId="3" xfId="0" applyFont="1" applyFill="1" applyBorder="1"/>
    <xf numFmtId="0" fontId="0" fillId="0" borderId="4" xfId="0" applyBorder="1"/>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0" fontId="0" fillId="0" borderId="5" xfId="0" applyBorder="1"/>
    <xf numFmtId="4" fontId="0" fillId="0" borderId="6" xfId="0" applyNumberFormat="1" applyBorder="1" applyAlignment="1">
      <alignment horizontal="center"/>
    </xf>
    <xf numFmtId="4" fontId="0" fillId="0" borderId="6" xfId="0" applyNumberFormat="1" applyBorder="1"/>
    <xf numFmtId="4" fontId="0" fillId="0" borderId="6" xfId="0" applyNumberFormat="1" applyBorder="1" applyAlignment="1">
      <alignment horizontal="center" vertical="center"/>
    </xf>
    <xf numFmtId="0" fontId="0" fillId="0" borderId="3" xfId="0" applyBorder="1" applyAlignment="1">
      <alignment vertical="top" wrapText="1"/>
    </xf>
    <xf numFmtId="0" fontId="0" fillId="0" borderId="5" xfId="0" applyBorder="1" applyAlignment="1">
      <alignment horizontal="center"/>
    </xf>
    <xf numFmtId="4" fontId="0" fillId="0" borderId="5" xfId="0" applyNumberFormat="1" applyBorder="1" applyAlignment="1">
      <alignment horizontal="center"/>
    </xf>
    <xf numFmtId="4" fontId="0" fillId="0" borderId="5" xfId="0" applyNumberFormat="1" applyBorder="1"/>
    <xf numFmtId="4" fontId="1" fillId="3" borderId="3" xfId="0" applyNumberFormat="1" applyFont="1" applyFill="1" applyBorder="1"/>
    <xf numFmtId="0" fontId="0" fillId="0" borderId="4" xfId="0" applyBorder="1" applyAlignment="1">
      <alignment wrapText="1"/>
    </xf>
    <xf numFmtId="0" fontId="0" fillId="0" borderId="3" xfId="0" applyBorder="1" applyAlignment="1">
      <alignment wrapText="1"/>
    </xf>
    <xf numFmtId="0" fontId="0" fillId="0" borderId="3" xfId="0" applyBorder="1" applyAlignment="1">
      <alignment vertical="center" wrapText="1"/>
    </xf>
    <xf numFmtId="0" fontId="0" fillId="0" borderId="3" xfId="0" applyFill="1" applyBorder="1"/>
    <xf numFmtId="0" fontId="1" fillId="0" borderId="3" xfId="0" applyFont="1" applyFill="1" applyBorder="1"/>
    <xf numFmtId="4" fontId="1" fillId="0" borderId="3" xfId="0" applyNumberFormat="1" applyFont="1" applyFill="1" applyBorder="1"/>
    <xf numFmtId="0" fontId="1" fillId="3" borderId="3" xfId="0" applyFont="1" applyFill="1" applyBorder="1" applyAlignment="1">
      <alignment horizontal="center"/>
    </xf>
    <xf numFmtId="4" fontId="0" fillId="0" borderId="6" xfId="0" applyNumberFormat="1" applyBorder="1" applyAlignment="1"/>
    <xf numFmtId="0" fontId="0" fillId="3" borderId="7" xfId="0" applyFill="1" applyBorder="1"/>
    <xf numFmtId="0" fontId="0" fillId="0" borderId="0" xfId="0" applyAlignment="1">
      <alignment horizontal="right"/>
    </xf>
    <xf numFmtId="4" fontId="3" fillId="3" borderId="9" xfId="0" applyNumberFormat="1" applyFont="1" applyFill="1" applyBorder="1"/>
    <xf numFmtId="0" fontId="5" fillId="3" borderId="11" xfId="0" applyFont="1" applyFill="1" applyBorder="1" applyAlignment="1"/>
    <xf numFmtId="0" fontId="5" fillId="3" borderId="8" xfId="0" applyFont="1" applyFill="1" applyBorder="1" applyAlignment="1"/>
    <xf numFmtId="0" fontId="5" fillId="3" borderId="12" xfId="0" applyFont="1" applyFill="1" applyBorder="1" applyAlignment="1"/>
    <xf numFmtId="0" fontId="5" fillId="3" borderId="5" xfId="0" applyFont="1" applyFill="1" applyBorder="1"/>
    <xf numFmtId="0" fontId="3" fillId="3" borderId="5" xfId="0" applyFont="1" applyFill="1" applyBorder="1" applyAlignment="1">
      <alignment wrapText="1"/>
    </xf>
    <xf numFmtId="4" fontId="3" fillId="3" borderId="5" xfId="0" applyNumberFormat="1" applyFont="1" applyFill="1" applyBorder="1"/>
    <xf numFmtId="0" fontId="3" fillId="3" borderId="10" xfId="0" applyFont="1" applyFill="1" applyBorder="1" applyAlignment="1">
      <alignment wrapText="1"/>
    </xf>
    <xf numFmtId="0" fontId="5" fillId="0" borderId="13" xfId="0" applyFont="1" applyBorder="1"/>
    <xf numFmtId="0" fontId="3" fillId="0" borderId="1" xfId="0" applyFont="1" applyFill="1" applyBorder="1"/>
    <xf numFmtId="4" fontId="3" fillId="0" borderId="15" xfId="0" applyNumberFormat="1" applyFont="1" applyBorder="1"/>
    <xf numFmtId="0" fontId="0" fillId="0" borderId="16" xfId="0" applyBorder="1"/>
    <xf numFmtId="0" fontId="0" fillId="0" borderId="17" xfId="0" applyBorder="1"/>
    <xf numFmtId="0" fontId="0" fillId="0" borderId="0" xfId="0" applyFont="1" applyAlignment="1">
      <alignment wrapText="1"/>
    </xf>
    <xf numFmtId="3" fontId="0" fillId="0" borderId="6" xfId="0" applyNumberFormat="1" applyBorder="1" applyAlignment="1">
      <alignment horizontal="center"/>
    </xf>
    <xf numFmtId="1" fontId="0" fillId="0" borderId="6" xfId="0" applyNumberFormat="1" applyBorder="1" applyAlignment="1">
      <alignment horizontal="center"/>
    </xf>
    <xf numFmtId="0" fontId="4" fillId="0" borderId="3" xfId="0" applyFont="1" applyBorder="1" applyAlignment="1">
      <alignment vertical="top" wrapText="1"/>
    </xf>
    <xf numFmtId="0" fontId="7" fillId="0" borderId="0" xfId="0" applyFont="1" applyBorder="1" applyAlignment="1">
      <alignment horizontal="center" vertical="center" wrapText="1"/>
    </xf>
    <xf numFmtId="0" fontId="0" fillId="0" borderId="0" xfId="0" applyFont="1" applyAlignment="1">
      <alignment horizontal="center"/>
    </xf>
    <xf numFmtId="0" fontId="0" fillId="0" borderId="18" xfId="0" applyBorder="1"/>
    <xf numFmtId="0" fontId="0" fillId="0" borderId="0" xfId="0" applyAlignment="1">
      <alignment vertical="top" wrapText="1"/>
    </xf>
    <xf numFmtId="0" fontId="7" fillId="0" borderId="0" xfId="0" applyFont="1" applyBorder="1" applyAlignment="1">
      <alignment horizontal="center" vertical="center" wrapText="1"/>
    </xf>
    <xf numFmtId="0" fontId="0" fillId="0" borderId="0" xfId="0" applyFont="1" applyAlignment="1">
      <alignment horizontal="center"/>
    </xf>
    <xf numFmtId="0" fontId="5" fillId="3" borderId="5" xfId="0" applyFont="1" applyFill="1" applyBorder="1" applyAlignment="1"/>
    <xf numFmtId="0" fontId="5" fillId="0" borderId="13" xfId="0" applyFont="1" applyBorder="1" applyAlignment="1"/>
    <xf numFmtId="0" fontId="5" fillId="0" borderId="1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topLeftCell="A2" zoomScaleNormal="100" zoomScaleSheetLayoutView="100" workbookViewId="0">
      <selection activeCell="Q29" sqref="Q29"/>
    </sheetView>
  </sheetViews>
  <sheetFormatPr defaultRowHeight="15" x14ac:dyDescent="0.25"/>
  <cols>
    <col min="1" max="1" width="6.7109375" customWidth="1"/>
    <col min="2" max="2" width="40.7109375" customWidth="1"/>
  </cols>
  <sheetData>
    <row r="1" spans="1:6" ht="34.5" customHeight="1" x14ac:dyDescent="0.25">
      <c r="A1" s="58" t="s">
        <v>68</v>
      </c>
      <c r="B1" s="58"/>
      <c r="C1" s="59"/>
      <c r="D1" s="59"/>
      <c r="E1" s="59"/>
      <c r="F1" s="59"/>
    </row>
    <row r="2" spans="1:6" ht="15.75" customHeight="1" x14ac:dyDescent="0.25">
      <c r="A2" s="54"/>
      <c r="B2" s="54"/>
      <c r="C2" s="55"/>
      <c r="D2" s="55"/>
      <c r="E2" s="55"/>
      <c r="F2" s="55"/>
    </row>
    <row r="3" spans="1:6" ht="24.95" customHeight="1" x14ac:dyDescent="0.25">
      <c r="B3" s="57" t="s">
        <v>67</v>
      </c>
      <c r="C3" s="57"/>
      <c r="D3" s="57"/>
      <c r="E3" s="57"/>
      <c r="F3" s="57"/>
    </row>
    <row r="4" spans="1:6" x14ac:dyDescent="0.25">
      <c r="B4" s="57"/>
      <c r="C4" s="57"/>
      <c r="D4" s="57"/>
      <c r="E4" s="57"/>
      <c r="F4" s="57"/>
    </row>
    <row r="5" spans="1:6" x14ac:dyDescent="0.25">
      <c r="B5" s="57"/>
      <c r="C5" s="57"/>
      <c r="D5" s="57"/>
      <c r="E5" s="57"/>
      <c r="F5" s="57"/>
    </row>
    <row r="6" spans="1:6" x14ac:dyDescent="0.25">
      <c r="B6" s="57"/>
      <c r="C6" s="57"/>
      <c r="D6" s="57"/>
      <c r="E6" s="57"/>
      <c r="F6" s="57"/>
    </row>
    <row r="7" spans="1:6" x14ac:dyDescent="0.25">
      <c r="B7" s="57"/>
      <c r="C7" s="57"/>
      <c r="D7" s="57"/>
      <c r="E7" s="57"/>
      <c r="F7" s="57"/>
    </row>
    <row r="8" spans="1:6" x14ac:dyDescent="0.25">
      <c r="B8" s="57"/>
      <c r="C8" s="57"/>
      <c r="D8" s="57"/>
      <c r="E8" s="57"/>
      <c r="F8" s="57"/>
    </row>
    <row r="9" spans="1:6" x14ac:dyDescent="0.25">
      <c r="B9" s="57"/>
      <c r="C9" s="57"/>
      <c r="D9" s="57"/>
      <c r="E9" s="57"/>
      <c r="F9" s="57"/>
    </row>
    <row r="10" spans="1:6" x14ac:dyDescent="0.25">
      <c r="B10" s="57"/>
      <c r="C10" s="57"/>
      <c r="D10" s="57"/>
      <c r="E10" s="57"/>
      <c r="F10" s="57"/>
    </row>
    <row r="11" spans="1:6" x14ac:dyDescent="0.25">
      <c r="B11" s="57"/>
      <c r="C11" s="57"/>
      <c r="D11" s="57"/>
      <c r="E11" s="57"/>
      <c r="F11" s="57"/>
    </row>
    <row r="12" spans="1:6" x14ac:dyDescent="0.25">
      <c r="B12" s="57"/>
      <c r="C12" s="57"/>
      <c r="D12" s="57"/>
      <c r="E12" s="57"/>
      <c r="F12" s="57"/>
    </row>
    <row r="13" spans="1:6" x14ac:dyDescent="0.25">
      <c r="B13" s="57"/>
      <c r="C13" s="57"/>
      <c r="D13" s="57"/>
      <c r="E13" s="57"/>
      <c r="F13" s="57"/>
    </row>
    <row r="14" spans="1:6" x14ac:dyDescent="0.25">
      <c r="B14" s="57"/>
      <c r="C14" s="57"/>
      <c r="D14" s="57"/>
      <c r="E14" s="57"/>
      <c r="F14" s="57"/>
    </row>
    <row r="15" spans="1:6" x14ac:dyDescent="0.25">
      <c r="B15" s="57"/>
      <c r="C15" s="57"/>
      <c r="D15" s="57"/>
      <c r="E15" s="57"/>
      <c r="F15" s="57"/>
    </row>
    <row r="16" spans="1:6" x14ac:dyDescent="0.25">
      <c r="B16" s="57"/>
      <c r="C16" s="57"/>
      <c r="D16" s="57"/>
      <c r="E16" s="57"/>
      <c r="F16" s="57"/>
    </row>
    <row r="17" spans="2:6" x14ac:dyDescent="0.25">
      <c r="B17" s="57"/>
      <c r="C17" s="57"/>
      <c r="D17" s="57"/>
      <c r="E17" s="57"/>
      <c r="F17" s="57"/>
    </row>
    <row r="18" spans="2:6" x14ac:dyDescent="0.25">
      <c r="B18" s="57"/>
      <c r="C18" s="57"/>
      <c r="D18" s="57"/>
      <c r="E18" s="57"/>
      <c r="F18" s="57"/>
    </row>
    <row r="19" spans="2:6" x14ac:dyDescent="0.25">
      <c r="B19" s="57"/>
      <c r="C19" s="57"/>
      <c r="D19" s="57"/>
      <c r="E19" s="57"/>
      <c r="F19" s="57"/>
    </row>
    <row r="20" spans="2:6" x14ac:dyDescent="0.25">
      <c r="B20" s="57"/>
      <c r="C20" s="57"/>
      <c r="D20" s="57"/>
      <c r="E20" s="57"/>
      <c r="F20" s="57"/>
    </row>
    <row r="21" spans="2:6" x14ac:dyDescent="0.25">
      <c r="B21" s="57"/>
      <c r="C21" s="57"/>
      <c r="D21" s="57"/>
      <c r="E21" s="57"/>
      <c r="F21" s="57"/>
    </row>
    <row r="22" spans="2:6" x14ac:dyDescent="0.25">
      <c r="B22" s="57"/>
      <c r="C22" s="57"/>
      <c r="D22" s="57"/>
      <c r="E22" s="57"/>
      <c r="F22" s="57"/>
    </row>
    <row r="23" spans="2:6" x14ac:dyDescent="0.25">
      <c r="B23" s="57"/>
      <c r="C23" s="57"/>
      <c r="D23" s="57"/>
      <c r="E23" s="57"/>
      <c r="F23" s="57"/>
    </row>
    <row r="24" spans="2:6" x14ac:dyDescent="0.25">
      <c r="B24" s="57"/>
      <c r="C24" s="57"/>
      <c r="D24" s="57"/>
      <c r="E24" s="57"/>
      <c r="F24" s="57"/>
    </row>
    <row r="25" spans="2:6" x14ac:dyDescent="0.25">
      <c r="B25" s="57"/>
      <c r="C25" s="57"/>
      <c r="D25" s="57"/>
      <c r="E25" s="57"/>
      <c r="F25" s="57"/>
    </row>
    <row r="26" spans="2:6" x14ac:dyDescent="0.25">
      <c r="B26" s="57"/>
      <c r="C26" s="57"/>
      <c r="D26" s="57"/>
      <c r="E26" s="57"/>
      <c r="F26" s="57"/>
    </row>
    <row r="27" spans="2:6" x14ac:dyDescent="0.25">
      <c r="B27" s="57"/>
      <c r="C27" s="57"/>
      <c r="D27" s="57"/>
      <c r="E27" s="57"/>
      <c r="F27" s="57"/>
    </row>
    <row r="28" spans="2:6" x14ac:dyDescent="0.25">
      <c r="B28" s="57"/>
      <c r="C28" s="57"/>
      <c r="D28" s="57"/>
      <c r="E28" s="57"/>
      <c r="F28" s="57"/>
    </row>
    <row r="29" spans="2:6" x14ac:dyDescent="0.25">
      <c r="B29" s="57"/>
      <c r="C29" s="57"/>
      <c r="D29" s="57"/>
      <c r="E29" s="57"/>
      <c r="F29" s="57"/>
    </row>
    <row r="30" spans="2:6" x14ac:dyDescent="0.25">
      <c r="B30" s="57"/>
      <c r="C30" s="57"/>
      <c r="D30" s="57"/>
      <c r="E30" s="57"/>
      <c r="F30" s="57"/>
    </row>
    <row r="31" spans="2:6" x14ac:dyDescent="0.25">
      <c r="B31" s="57"/>
      <c r="C31" s="57"/>
      <c r="D31" s="57"/>
      <c r="E31" s="57"/>
      <c r="F31" s="57"/>
    </row>
    <row r="32" spans="2:6" x14ac:dyDescent="0.25">
      <c r="B32" s="57"/>
      <c r="C32" s="57"/>
      <c r="D32" s="57"/>
      <c r="E32" s="57"/>
      <c r="F32" s="57"/>
    </row>
    <row r="33" spans="2:6" x14ac:dyDescent="0.25">
      <c r="B33" s="57"/>
      <c r="C33" s="57"/>
      <c r="D33" s="57"/>
      <c r="E33" s="57"/>
      <c r="F33" s="57"/>
    </row>
    <row r="34" spans="2:6" x14ac:dyDescent="0.25">
      <c r="B34" s="57"/>
      <c r="C34" s="57"/>
      <c r="D34" s="57"/>
      <c r="E34" s="57"/>
      <c r="F34" s="57"/>
    </row>
    <row r="35" spans="2:6" x14ac:dyDescent="0.25">
      <c r="B35" s="57"/>
      <c r="C35" s="57"/>
      <c r="D35" s="57"/>
      <c r="E35" s="57"/>
      <c r="F35" s="57"/>
    </row>
    <row r="36" spans="2:6" x14ac:dyDescent="0.25">
      <c r="B36" s="57"/>
      <c r="C36" s="57"/>
      <c r="D36" s="57"/>
      <c r="E36" s="57"/>
      <c r="F36" s="57"/>
    </row>
    <row r="37" spans="2:6" x14ac:dyDescent="0.25">
      <c r="B37" s="57"/>
      <c r="C37" s="57"/>
      <c r="D37" s="57"/>
      <c r="E37" s="57"/>
      <c r="F37" s="57"/>
    </row>
    <row r="38" spans="2:6" x14ac:dyDescent="0.25">
      <c r="B38" s="57"/>
      <c r="C38" s="57"/>
      <c r="D38" s="57"/>
      <c r="E38" s="57"/>
      <c r="F38" s="57"/>
    </row>
    <row r="39" spans="2:6" x14ac:dyDescent="0.25">
      <c r="B39" s="57"/>
      <c r="C39" s="57"/>
      <c r="D39" s="57"/>
      <c r="E39" s="57"/>
      <c r="F39" s="57"/>
    </row>
  </sheetData>
  <mergeCells count="2">
    <mergeCell ref="B3:F39"/>
    <mergeCell ref="A1:F1"/>
  </mergeCells>
  <pageMargins left="0.7" right="0.7" top="0.75" bottom="0.75" header="0.3" footer="0.3"/>
  <pageSetup paperSize="9" orientation="portrait" r:id="rId1"/>
  <headerFooter>
    <oddHeader>&amp;RJ236/20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3"/>
  <sheetViews>
    <sheetView tabSelected="1" view="pageBreakPreview" zoomScaleNormal="90" zoomScaleSheetLayoutView="100" workbookViewId="0">
      <selection activeCell="J11" sqref="J11"/>
    </sheetView>
  </sheetViews>
  <sheetFormatPr defaultRowHeight="15" x14ac:dyDescent="0.25"/>
  <cols>
    <col min="1" max="1" width="7.7109375" customWidth="1"/>
    <col min="2" max="2" width="40.7109375" customWidth="1"/>
    <col min="3" max="4" width="8.7109375" customWidth="1"/>
    <col min="5" max="5" width="10.7109375" customWidth="1"/>
    <col min="6" max="6" width="13.7109375" customWidth="1"/>
  </cols>
  <sheetData>
    <row r="2" spans="1:6" ht="30.75" thickBot="1" x14ac:dyDescent="0.3">
      <c r="A2" s="1" t="s">
        <v>0</v>
      </c>
      <c r="B2" s="2" t="s">
        <v>1</v>
      </c>
      <c r="C2" s="1" t="s">
        <v>2</v>
      </c>
      <c r="D2" s="3" t="s">
        <v>3</v>
      </c>
      <c r="E2" s="3" t="s">
        <v>4</v>
      </c>
      <c r="F2" s="3" t="s">
        <v>5</v>
      </c>
    </row>
    <row r="3" spans="1:6" x14ac:dyDescent="0.25">
      <c r="A3" s="4"/>
      <c r="B3" s="4"/>
      <c r="C3" s="4"/>
      <c r="D3" s="4"/>
      <c r="E3" s="4"/>
      <c r="F3" s="4"/>
    </row>
    <row r="4" spans="1:6" ht="18" customHeight="1" x14ac:dyDescent="0.3">
      <c r="A4" s="5"/>
      <c r="B4" s="6" t="s">
        <v>34</v>
      </c>
      <c r="C4" s="7"/>
      <c r="D4" s="7"/>
      <c r="E4" s="7"/>
      <c r="F4" s="7"/>
    </row>
    <row r="5" spans="1:6" x14ac:dyDescent="0.25">
      <c r="A5" s="8"/>
      <c r="B5" s="8"/>
      <c r="C5" s="8"/>
      <c r="D5" s="8"/>
      <c r="E5" s="8"/>
      <c r="F5" s="8"/>
    </row>
    <row r="6" spans="1:6" ht="17.25" x14ac:dyDescent="0.3">
      <c r="A6" s="9" t="s">
        <v>6</v>
      </c>
      <c r="B6" s="10" t="s">
        <v>35</v>
      </c>
      <c r="C6" s="11"/>
      <c r="D6" s="11"/>
      <c r="E6" s="11"/>
      <c r="F6" s="11"/>
    </row>
    <row r="7" spans="1:6" x14ac:dyDescent="0.25">
      <c r="A7" s="8"/>
      <c r="B7" s="8"/>
      <c r="C7" s="8"/>
      <c r="D7" s="8"/>
      <c r="E7" s="8"/>
      <c r="F7" s="8"/>
    </row>
    <row r="8" spans="1:6" x14ac:dyDescent="0.25">
      <c r="A8" s="12" t="s">
        <v>7</v>
      </c>
      <c r="B8" s="13" t="s">
        <v>19</v>
      </c>
      <c r="C8" s="11"/>
      <c r="D8" s="11"/>
      <c r="E8" s="11"/>
      <c r="F8" s="11"/>
    </row>
    <row r="9" spans="1:6" x14ac:dyDescent="0.25">
      <c r="A9" s="14"/>
      <c r="B9" s="14"/>
      <c r="C9" s="14"/>
      <c r="D9" s="14"/>
      <c r="E9" s="14"/>
      <c r="F9" s="14"/>
    </row>
    <row r="10" spans="1:6" x14ac:dyDescent="0.25">
      <c r="A10" s="15" t="s">
        <v>8</v>
      </c>
      <c r="B10" s="16" t="s">
        <v>9</v>
      </c>
      <c r="C10" s="17" t="s">
        <v>10</v>
      </c>
      <c r="D10" s="19">
        <f>((11.5+0.34*2+1*2)*2+(3.7+0.34*2+1*2)*2)*4</f>
        <v>164.48</v>
      </c>
      <c r="E10" s="21"/>
      <c r="F10" s="20">
        <f>D10*E10</f>
        <v>0</v>
      </c>
    </row>
    <row r="11" spans="1:6" ht="123" customHeight="1" x14ac:dyDescent="0.25">
      <c r="A11" s="8"/>
      <c r="B11" s="22" t="s">
        <v>41</v>
      </c>
      <c r="C11" s="8"/>
      <c r="D11" s="8"/>
      <c r="E11" s="8"/>
      <c r="F11" s="8"/>
    </row>
    <row r="12" spans="1:6" ht="30" x14ac:dyDescent="0.25">
      <c r="A12" s="14"/>
      <c r="B12" s="27" t="s">
        <v>17</v>
      </c>
      <c r="C12" s="14"/>
      <c r="D12" s="14"/>
      <c r="E12" s="14"/>
      <c r="F12" s="14"/>
    </row>
    <row r="13" spans="1:6" x14ac:dyDescent="0.25">
      <c r="A13" s="18"/>
      <c r="B13" s="18"/>
      <c r="C13" s="18"/>
      <c r="D13" s="18"/>
      <c r="E13" s="18"/>
      <c r="F13" s="18"/>
    </row>
    <row r="14" spans="1:6" x14ac:dyDescent="0.25">
      <c r="A14" s="15" t="s">
        <v>18</v>
      </c>
      <c r="B14" s="16" t="s">
        <v>36</v>
      </c>
      <c r="C14" s="15" t="s">
        <v>10</v>
      </c>
      <c r="D14" s="20">
        <f>(11.5+0.34*2)*(3.7+0.34*2)</f>
        <v>53.348399999999998</v>
      </c>
      <c r="E14" s="20"/>
      <c r="F14" s="20">
        <f>D14*E14</f>
        <v>0</v>
      </c>
    </row>
    <row r="15" spans="1:6" ht="45" x14ac:dyDescent="0.25">
      <c r="A15" s="8"/>
      <c r="B15" s="50" t="s">
        <v>38</v>
      </c>
      <c r="C15" s="8"/>
      <c r="D15" s="8"/>
      <c r="E15" s="8"/>
      <c r="F15" s="8"/>
    </row>
    <row r="16" spans="1:6" x14ac:dyDescent="0.25">
      <c r="A16" s="14"/>
      <c r="B16" s="14" t="s">
        <v>37</v>
      </c>
      <c r="C16" s="14"/>
      <c r="D16" s="14"/>
      <c r="E16" s="14"/>
      <c r="F16" s="14"/>
    </row>
    <row r="17" spans="1:6" x14ac:dyDescent="0.25">
      <c r="A17" s="8"/>
      <c r="B17" s="8"/>
      <c r="C17" s="8"/>
      <c r="D17" s="8"/>
      <c r="E17" s="8"/>
      <c r="F17" s="8"/>
    </row>
    <row r="18" spans="1:6" x14ac:dyDescent="0.25">
      <c r="A18" s="15" t="s">
        <v>20</v>
      </c>
      <c r="B18" s="16" t="s">
        <v>40</v>
      </c>
      <c r="C18" s="15" t="s">
        <v>10</v>
      </c>
      <c r="D18" s="20">
        <f>((11.5+0.34*2)+(3.7+0.34*2)*0.7)*1</f>
        <v>15.245999999999999</v>
      </c>
      <c r="E18" s="20"/>
      <c r="F18" s="20">
        <f>D18*E18</f>
        <v>0</v>
      </c>
    </row>
    <row r="19" spans="1:6" ht="79.5" customHeight="1" x14ac:dyDescent="0.25">
      <c r="A19" s="8"/>
      <c r="B19" s="29" t="s">
        <v>42</v>
      </c>
      <c r="C19" s="8"/>
      <c r="D19" s="8"/>
      <c r="E19" s="8"/>
      <c r="F19" s="8"/>
    </row>
    <row r="20" spans="1:6" x14ac:dyDescent="0.25">
      <c r="A20" s="14"/>
      <c r="B20" s="14" t="s">
        <v>39</v>
      </c>
      <c r="C20" s="14"/>
      <c r="D20" s="14"/>
      <c r="E20" s="14"/>
      <c r="F20" s="14"/>
    </row>
    <row r="21" spans="1:6" ht="15" customHeight="1" x14ac:dyDescent="0.25">
      <c r="A21" s="16"/>
      <c r="B21" s="16"/>
      <c r="C21" s="15"/>
      <c r="D21" s="19"/>
      <c r="E21" s="19"/>
      <c r="F21" s="20"/>
    </row>
    <row r="22" spans="1:6" x14ac:dyDescent="0.25">
      <c r="A22" s="11"/>
      <c r="B22" s="13" t="s">
        <v>21</v>
      </c>
      <c r="C22" s="11"/>
      <c r="D22" s="11"/>
      <c r="E22" s="11"/>
      <c r="F22" s="26">
        <f>F10+F14+F18</f>
        <v>0</v>
      </c>
    </row>
    <row r="23" spans="1:6" x14ac:dyDescent="0.25">
      <c r="A23" s="30"/>
      <c r="B23" s="31"/>
      <c r="C23" s="30"/>
      <c r="D23" s="30"/>
      <c r="E23" s="30"/>
      <c r="F23" s="32"/>
    </row>
    <row r="24" spans="1:6" x14ac:dyDescent="0.25">
      <c r="A24" s="33" t="s">
        <v>11</v>
      </c>
      <c r="B24" s="13" t="s">
        <v>23</v>
      </c>
      <c r="C24" s="11"/>
      <c r="D24" s="11"/>
      <c r="E24" s="11"/>
      <c r="F24" s="11"/>
    </row>
    <row r="25" spans="1:6" x14ac:dyDescent="0.25">
      <c r="A25" s="8"/>
      <c r="B25" s="8"/>
      <c r="C25" s="8"/>
      <c r="D25" s="8"/>
      <c r="E25" s="8"/>
      <c r="F25" s="8"/>
    </row>
    <row r="26" spans="1:6" x14ac:dyDescent="0.25">
      <c r="A26" s="15" t="s">
        <v>13</v>
      </c>
      <c r="B26" s="16" t="s">
        <v>60</v>
      </c>
      <c r="C26" s="16"/>
      <c r="D26" s="16"/>
      <c r="E26" s="16"/>
      <c r="F26" s="16"/>
    </row>
    <row r="27" spans="1:6" ht="120" x14ac:dyDescent="0.25">
      <c r="A27" s="8"/>
      <c r="B27" s="28" t="s">
        <v>61</v>
      </c>
      <c r="C27" s="8"/>
      <c r="D27" s="8"/>
      <c r="E27" s="8"/>
      <c r="F27" s="8"/>
    </row>
    <row r="28" spans="1:6" x14ac:dyDescent="0.25">
      <c r="A28" s="14"/>
      <c r="B28" s="14" t="s">
        <v>62</v>
      </c>
      <c r="C28" s="14"/>
      <c r="D28" s="14"/>
      <c r="E28" s="14"/>
      <c r="F28" s="14"/>
    </row>
    <row r="29" spans="1:6" x14ac:dyDescent="0.25">
      <c r="A29" s="18"/>
      <c r="B29" s="18" t="s">
        <v>63</v>
      </c>
      <c r="C29" s="15" t="s">
        <v>10</v>
      </c>
      <c r="D29" s="20">
        <f>11.5*3.7</f>
        <v>42.550000000000004</v>
      </c>
      <c r="E29" s="19"/>
      <c r="F29" s="20">
        <f>D29*E29</f>
        <v>0</v>
      </c>
    </row>
    <row r="30" spans="1:6" x14ac:dyDescent="0.25">
      <c r="A30" s="18"/>
      <c r="B30" s="18" t="s">
        <v>64</v>
      </c>
      <c r="C30" s="23" t="s">
        <v>10</v>
      </c>
      <c r="D30" s="25">
        <f>11.5*3.7</f>
        <v>42.550000000000004</v>
      </c>
      <c r="E30" s="24"/>
      <c r="F30" s="25">
        <f>D30*E30</f>
        <v>0</v>
      </c>
    </row>
    <row r="31" spans="1:6" x14ac:dyDescent="0.25">
      <c r="A31" s="8"/>
      <c r="B31" s="8"/>
      <c r="C31" s="8"/>
      <c r="D31" s="8"/>
      <c r="E31" s="8"/>
      <c r="F31" s="8"/>
    </row>
    <row r="32" spans="1:6" x14ac:dyDescent="0.25">
      <c r="A32" s="15" t="s">
        <v>22</v>
      </c>
      <c r="B32" s="16" t="s">
        <v>24</v>
      </c>
      <c r="C32" s="15" t="s">
        <v>10</v>
      </c>
      <c r="D32" s="20">
        <f>(11.5+0.34*2)*(0.3+0.25+0.12+3.25+0.21+0.17+0.4)</f>
        <v>57.246000000000002</v>
      </c>
      <c r="E32" s="19"/>
      <c r="F32" s="20">
        <f>D32*E32</f>
        <v>0</v>
      </c>
    </row>
    <row r="33" spans="1:6" ht="260.25" customHeight="1" x14ac:dyDescent="0.25">
      <c r="A33" s="48"/>
      <c r="B33" s="53" t="s">
        <v>65</v>
      </c>
      <c r="C33" s="49"/>
      <c r="D33" s="8"/>
      <c r="E33" s="8"/>
      <c r="F33" s="8"/>
    </row>
    <row r="34" spans="1:6" x14ac:dyDescent="0.25">
      <c r="A34" s="14"/>
      <c r="B34" s="14" t="s">
        <v>66</v>
      </c>
      <c r="C34" s="14"/>
      <c r="D34" s="14"/>
      <c r="E34" s="14"/>
      <c r="F34" s="14"/>
    </row>
    <row r="35" spans="1:6" x14ac:dyDescent="0.25">
      <c r="A35" s="8"/>
      <c r="B35" s="8"/>
      <c r="C35" s="8"/>
      <c r="D35" s="8"/>
      <c r="E35" s="8"/>
      <c r="F35" s="8"/>
    </row>
    <row r="36" spans="1:6" x14ac:dyDescent="0.25">
      <c r="A36" s="15" t="s">
        <v>22</v>
      </c>
      <c r="B36" s="16" t="s">
        <v>58</v>
      </c>
      <c r="C36" s="15" t="s">
        <v>14</v>
      </c>
      <c r="D36" s="52">
        <v>1</v>
      </c>
      <c r="E36" s="19"/>
      <c r="F36" s="34">
        <f>D36*E36</f>
        <v>0</v>
      </c>
    </row>
    <row r="37" spans="1:6" ht="155.25" customHeight="1" x14ac:dyDescent="0.25">
      <c r="A37" s="8"/>
      <c r="B37" s="22" t="s">
        <v>59</v>
      </c>
      <c r="C37" s="8"/>
      <c r="D37" s="8"/>
      <c r="E37" s="8"/>
      <c r="F37" s="8"/>
    </row>
    <row r="38" spans="1:6" x14ac:dyDescent="0.25">
      <c r="A38" s="14"/>
      <c r="B38" s="14" t="s">
        <v>29</v>
      </c>
      <c r="C38" s="14"/>
      <c r="D38" s="14"/>
      <c r="E38" s="14"/>
      <c r="F38" s="14"/>
    </row>
    <row r="39" spans="1:6" x14ac:dyDescent="0.25">
      <c r="A39" s="8"/>
      <c r="B39" s="8"/>
      <c r="C39" s="8"/>
      <c r="D39" s="8"/>
      <c r="E39" s="8"/>
      <c r="F39" s="8"/>
    </row>
    <row r="40" spans="1:6" x14ac:dyDescent="0.25">
      <c r="A40" s="15" t="s">
        <v>32</v>
      </c>
      <c r="B40" s="16" t="s">
        <v>30</v>
      </c>
      <c r="C40" s="15" t="s">
        <v>14</v>
      </c>
      <c r="D40" s="51">
        <v>4</v>
      </c>
      <c r="E40" s="19"/>
      <c r="F40" s="20">
        <f>D40*E40</f>
        <v>0</v>
      </c>
    </row>
    <row r="41" spans="1:6" ht="90" x14ac:dyDescent="0.25">
      <c r="A41" s="8"/>
      <c r="B41" s="28" t="s">
        <v>31</v>
      </c>
      <c r="C41" s="8"/>
      <c r="D41" s="8"/>
      <c r="E41" s="8"/>
      <c r="F41" s="8"/>
    </row>
    <row r="42" spans="1:6" x14ac:dyDescent="0.25">
      <c r="A42" s="14"/>
      <c r="B42" s="14" t="s">
        <v>29</v>
      </c>
      <c r="C42" s="14"/>
      <c r="D42" s="14"/>
      <c r="E42" s="14"/>
      <c r="F42" s="14"/>
    </row>
    <row r="43" spans="1:6" x14ac:dyDescent="0.25">
      <c r="A43" s="8"/>
      <c r="B43" s="8"/>
      <c r="C43" s="8"/>
      <c r="D43" s="8"/>
      <c r="E43" s="8"/>
      <c r="F43" s="8"/>
    </row>
    <row r="44" spans="1:6" x14ac:dyDescent="0.25">
      <c r="A44" s="11"/>
      <c r="B44" s="13" t="s">
        <v>25</v>
      </c>
      <c r="C44" s="11"/>
      <c r="D44" s="11"/>
      <c r="E44" s="11"/>
      <c r="F44" s="26">
        <f>F29+F30+F32+F36+F40</f>
        <v>0</v>
      </c>
    </row>
    <row r="45" spans="1:6" x14ac:dyDescent="0.25">
      <c r="A45" s="8"/>
      <c r="B45" s="8"/>
      <c r="C45" s="8"/>
      <c r="D45" s="8"/>
      <c r="E45" s="8"/>
      <c r="F45" s="8"/>
    </row>
    <row r="46" spans="1:6" x14ac:dyDescent="0.25">
      <c r="A46" s="33" t="s">
        <v>12</v>
      </c>
      <c r="B46" s="13" t="s">
        <v>26</v>
      </c>
      <c r="C46" s="11"/>
      <c r="D46" s="11"/>
      <c r="E46" s="11"/>
      <c r="F46" s="11"/>
    </row>
    <row r="47" spans="1:6" x14ac:dyDescent="0.25">
      <c r="A47" s="8"/>
      <c r="B47" s="8"/>
      <c r="C47" s="8"/>
      <c r="D47" s="8"/>
      <c r="E47" s="8"/>
      <c r="F47" s="8"/>
    </row>
    <row r="48" spans="1:6" x14ac:dyDescent="0.25">
      <c r="A48" s="15" t="s">
        <v>15</v>
      </c>
      <c r="B48" s="16" t="s">
        <v>27</v>
      </c>
      <c r="C48" s="15"/>
      <c r="D48" s="19"/>
      <c r="E48" s="19"/>
      <c r="F48" s="20"/>
    </row>
    <row r="49" spans="1:6" ht="169.5" customHeight="1" x14ac:dyDescent="0.25">
      <c r="A49" s="8"/>
      <c r="B49" s="22" t="s">
        <v>53</v>
      </c>
      <c r="C49" s="8"/>
      <c r="D49" s="8"/>
      <c r="E49" s="8"/>
      <c r="F49" s="8"/>
    </row>
    <row r="50" spans="1:6" x14ac:dyDescent="0.25">
      <c r="A50" s="14"/>
      <c r="B50" s="14" t="s">
        <v>52</v>
      </c>
      <c r="C50" s="14"/>
      <c r="D50" s="14"/>
      <c r="E50" s="14"/>
      <c r="F50" s="14"/>
    </row>
    <row r="51" spans="1:6" x14ac:dyDescent="0.25">
      <c r="A51" s="18"/>
      <c r="B51" s="18" t="s">
        <v>55</v>
      </c>
      <c r="C51" s="23" t="s">
        <v>10</v>
      </c>
      <c r="D51" s="24">
        <f>(11.5+0.34)*0.4+(3.7+0.34)*2*0.6</f>
        <v>9.5839999999999996</v>
      </c>
      <c r="E51" s="24"/>
      <c r="F51" s="25">
        <f>D51*E51</f>
        <v>0</v>
      </c>
    </row>
    <row r="52" spans="1:6" x14ac:dyDescent="0.25">
      <c r="A52" s="18"/>
      <c r="B52" s="18" t="s">
        <v>54</v>
      </c>
      <c r="C52" s="23" t="s">
        <v>10</v>
      </c>
      <c r="D52" s="24">
        <f>12*0.4</f>
        <v>4.8000000000000007</v>
      </c>
      <c r="E52" s="24"/>
      <c r="F52" s="25">
        <f>D52*E52</f>
        <v>0</v>
      </c>
    </row>
    <row r="53" spans="1:6" x14ac:dyDescent="0.25">
      <c r="A53" s="18"/>
      <c r="B53" s="18" t="s">
        <v>56</v>
      </c>
      <c r="C53" s="23" t="s">
        <v>10</v>
      </c>
      <c r="D53" s="24">
        <f>11.5*0.15</f>
        <v>1.7249999999999999</v>
      </c>
      <c r="E53" s="24"/>
      <c r="F53" s="25">
        <f>D53*E53</f>
        <v>0</v>
      </c>
    </row>
    <row r="54" spans="1:6" x14ac:dyDescent="0.25">
      <c r="A54" s="18"/>
      <c r="B54" s="18" t="s">
        <v>57</v>
      </c>
      <c r="C54" s="23" t="s">
        <v>10</v>
      </c>
      <c r="D54" s="24">
        <f>12*0.3</f>
        <v>3.5999999999999996</v>
      </c>
      <c r="E54" s="24"/>
      <c r="F54" s="25">
        <f>D54*E54</f>
        <v>0</v>
      </c>
    </row>
    <row r="55" spans="1:6" x14ac:dyDescent="0.25">
      <c r="A55" s="8"/>
      <c r="B55" s="8"/>
      <c r="C55" s="8"/>
      <c r="D55" s="8"/>
      <c r="E55" s="8"/>
      <c r="F55" s="8"/>
    </row>
    <row r="56" spans="1:6" x14ac:dyDescent="0.25">
      <c r="A56" s="15" t="s">
        <v>48</v>
      </c>
      <c r="B56" s="16" t="s">
        <v>45</v>
      </c>
      <c r="C56" s="15" t="s">
        <v>10</v>
      </c>
      <c r="D56" s="19">
        <f>11.5*0.14</f>
        <v>1.61</v>
      </c>
      <c r="E56" s="19"/>
      <c r="F56" s="20">
        <f>D56*E56</f>
        <v>0</v>
      </c>
    </row>
    <row r="57" spans="1:6" ht="90" x14ac:dyDescent="0.25">
      <c r="A57" s="8"/>
      <c r="B57" s="28" t="s">
        <v>46</v>
      </c>
      <c r="C57" s="8"/>
      <c r="D57" s="8"/>
      <c r="E57" s="8"/>
      <c r="F57" s="8"/>
    </row>
    <row r="58" spans="1:6" x14ac:dyDescent="0.25">
      <c r="A58" s="14"/>
      <c r="B58" s="14" t="s">
        <v>47</v>
      </c>
      <c r="C58" s="14"/>
      <c r="D58" s="14"/>
      <c r="E58" s="14"/>
      <c r="F58" s="14"/>
    </row>
    <row r="59" spans="1:6" x14ac:dyDescent="0.25">
      <c r="A59" s="8"/>
      <c r="B59" s="8"/>
      <c r="C59" s="8"/>
      <c r="D59" s="8"/>
      <c r="E59" s="8"/>
      <c r="F59" s="8"/>
    </row>
    <row r="60" spans="1:6" x14ac:dyDescent="0.25">
      <c r="A60" s="15" t="s">
        <v>49</v>
      </c>
      <c r="B60" s="16" t="s">
        <v>50</v>
      </c>
      <c r="C60" s="15" t="s">
        <v>10</v>
      </c>
      <c r="D60" s="20">
        <f>((11.5+0.34*2)+(3.7+0.34*2)*0.7)*0.5</f>
        <v>7.6229999999999993</v>
      </c>
      <c r="E60" s="20"/>
      <c r="F60" s="20">
        <f>D60*E60</f>
        <v>0</v>
      </c>
    </row>
    <row r="61" spans="1:6" ht="120" x14ac:dyDescent="0.25">
      <c r="A61" s="8"/>
      <c r="B61" s="28" t="s">
        <v>51</v>
      </c>
      <c r="C61" s="8"/>
      <c r="D61" s="8"/>
      <c r="E61" s="8" t="s">
        <v>16</v>
      </c>
      <c r="F61" s="8"/>
    </row>
    <row r="62" spans="1:6" x14ac:dyDescent="0.25">
      <c r="A62" s="14"/>
      <c r="B62" s="14" t="s">
        <v>47</v>
      </c>
      <c r="C62" s="14"/>
      <c r="D62" s="14"/>
      <c r="E62" s="14"/>
      <c r="F62" s="14"/>
    </row>
    <row r="63" spans="1:6" x14ac:dyDescent="0.25">
      <c r="A63" s="8"/>
      <c r="B63" s="8"/>
      <c r="C63" s="8"/>
      <c r="D63" s="8"/>
      <c r="E63" s="8"/>
      <c r="F63" s="8"/>
    </row>
    <row r="64" spans="1:6" x14ac:dyDescent="0.25">
      <c r="A64" s="11"/>
      <c r="B64" s="13" t="s">
        <v>28</v>
      </c>
      <c r="C64" s="11"/>
      <c r="D64" s="11"/>
      <c r="E64" s="11"/>
      <c r="F64" s="26">
        <f>F51+F52+F53+F54+F56+F60</f>
        <v>0</v>
      </c>
    </row>
    <row r="65" spans="1:6" x14ac:dyDescent="0.25">
      <c r="A65" s="8"/>
      <c r="B65" s="8"/>
      <c r="C65" s="8"/>
      <c r="D65" s="8"/>
      <c r="E65" s="8"/>
      <c r="F65" s="8"/>
    </row>
    <row r="66" spans="1:6" ht="17.25" x14ac:dyDescent="0.3">
      <c r="A66" s="41"/>
      <c r="B66" s="42" t="s">
        <v>43</v>
      </c>
      <c r="C66" s="60"/>
      <c r="D66" s="60"/>
      <c r="E66" s="60"/>
      <c r="F66" s="43">
        <f>F22+F44+F64</f>
        <v>0</v>
      </c>
    </row>
    <row r="67" spans="1:6" ht="18" thickBot="1" x14ac:dyDescent="0.35">
      <c r="A67" s="45"/>
      <c r="B67" s="46" t="s">
        <v>33</v>
      </c>
      <c r="C67" s="61"/>
      <c r="D67" s="62"/>
      <c r="E67" s="62"/>
      <c r="F67" s="47">
        <f>F66*0.25</f>
        <v>0</v>
      </c>
    </row>
    <row r="68" spans="1:6" ht="18" thickBot="1" x14ac:dyDescent="0.35">
      <c r="A68" s="35"/>
      <c r="B68" s="44" t="s">
        <v>44</v>
      </c>
      <c r="C68" s="38"/>
      <c r="D68" s="39"/>
      <c r="E68" s="40"/>
      <c r="F68" s="37">
        <f>F66+F67</f>
        <v>0</v>
      </c>
    </row>
    <row r="71" spans="1:6" x14ac:dyDescent="0.25">
      <c r="B71" t="s">
        <v>69</v>
      </c>
    </row>
    <row r="72" spans="1:6" x14ac:dyDescent="0.25">
      <c r="F72" s="36"/>
    </row>
    <row r="73" spans="1:6" x14ac:dyDescent="0.25">
      <c r="B73" s="56"/>
    </row>
  </sheetData>
  <mergeCells count="2">
    <mergeCell ref="C66:E66"/>
    <mergeCell ref="C67:E67"/>
  </mergeCells>
  <pageMargins left="0.7" right="0.7" top="0.75" bottom="0.75" header="0.3" footer="0.3"/>
  <pageSetup paperSize="9" scale="93" orientation="portrait" horizontalDpi="4294967295" verticalDpi="4294967295" r:id="rId1"/>
  <headerFooter>
    <oddHeader>&amp;RJ236/20</oddHeader>
  </headerFooter>
  <rowBreaks count="2" manualBreakCount="2">
    <brk id="30" max="16383" man="1"/>
    <brk id="45"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OPĆI UVJETI</vt:lpstr>
      <vt:lpstr>Zgrada prodajnog ureda</vt:lpstr>
      <vt:lpstr>'OPĆI UVJETI'!Print_Area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Irena Fijan</cp:lastModifiedBy>
  <cp:lastPrinted>2020-01-08T11:40:23Z</cp:lastPrinted>
  <dcterms:created xsi:type="dcterms:W3CDTF">2019-09-23T10:32:21Z</dcterms:created>
  <dcterms:modified xsi:type="dcterms:W3CDTF">2020-02-03T12:02:48Z</dcterms:modified>
</cp:coreProperties>
</file>